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G:\MD TRIPOLA\PT-3 Greenfield_Area2_JABAR_Tasik_Kertamukti Yudi\"/>
    </mc:Choice>
  </mc:AlternateContent>
  <xr:revisionPtr revIDLastSave="0" documentId="13_ncr:1_{B5482C5F-94E2-4FAE-AD7C-B77C0D2748E1}" xr6:coauthVersionLast="47" xr6:coauthVersionMax="47" xr10:uidLastSave="{00000000-0000-0000-0000-000000000000}"/>
  <bookViews>
    <workbookView xWindow="-108" yWindow="-108" windowWidth="23256" windowHeight="12456"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1" l="1"/>
  <c r="G268" i="1"/>
  <c r="G267" i="1"/>
  <c r="I290" i="1"/>
  <c r="J290" i="1" s="1"/>
  <c r="E292" i="1"/>
  <c r="F300" i="1"/>
  <c r="F303" i="1" s="1"/>
  <c r="G303"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<sst xmlns="http://schemas.openxmlformats.org/spreadsheetml/2006/main" count="859" uniqueCount="593">
  <si>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</si>
  <si>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</si>
  <si>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</si>
  <si>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</si>
  <si>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</si>
  <si>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</si>
  <si>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</si>
  <si>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</si>
  <si>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</si>
  <si>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</si>
  <si>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</si>
  <si>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</si>
  <si>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</si>
  <si>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</si>
  <si>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</si>
  <si>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</si>
  <si>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</si>
  <si>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</si>
  <si>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</si>
  <si>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</si>
  <si>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</si>
  <si>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</si>
  <si>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</si>
  <si>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</si>
  <si>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</si>
  <si>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</si>
  <si>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</si>
  <si>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</si>
  <si>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</si>
  <si>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</si>
  <si>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</si>
  <si>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</si>
  <si>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</si>
  <si>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</si>
  <si>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</si>
  <si>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</si>
  <si>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</si>
  <si>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</si>
  <si>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</si>
  <si>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</si>
  <si>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</si>
  <si>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</si>
  <si>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</si>
  <si>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</si>
  <si>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</si>
  <si>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</si>
  <si>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</si>
  <si>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</si>
  <si>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</si>
  <si>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</si>
  <si>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</si>
  <si>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</si>
  <si>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</si>
  <si>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</si>
  <si>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</si>
  <si>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</si>
  <si>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</si>
  <si>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</si>
  <si>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</si>
  <si>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</si>
  <si>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</si>
  <si>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</si>
  <si>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</si>
  <si>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</si>
  <si>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</si>
  <si>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</si>
  <si>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</si>
  <si>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</si>
  <si>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</si>
  <si>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</si>
  <si>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</si>
  <si>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</si>
  <si>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</si>
  <si>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</si>
  <si>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</si>
  <si>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</si>
  <si>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</si>
  <si>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</si>
  <si>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</si>
  <si>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</si>
  <si>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</si>
  <si>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</si>
  <si>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</si>
  <si>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</si>
  <si>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</si>
  <si>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</si>
  <si>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</si>
  <si>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</si>
  <si>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</si>
  <si>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</si>
  <si>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</si>
  <si>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</si>
  <si>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</si>
  <si>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</si>
  <si>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</si>
  <si>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</si>
  <si>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</si>
  <si>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</si>
  <si>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</si>
  <si>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</si>
  <si>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</si>
  <si>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</si>
  <si>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</si>
  <si>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</si>
  <si>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</si>
  <si>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</si>
  <si>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</si>
  <si>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</si>
  <si>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</si>
  <si>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</si>
  <si>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</si>
  <si>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</si>
  <si>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</si>
  <si>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</si>
  <si>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</si>
  <si>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</si>
  <si>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</si>
  <si>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</si>
  <si>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</si>
  <si>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</si>
  <si>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</si>
  <si>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</si>
  <si>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</si>
  <si>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</si>
  <si>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</si>
  <si>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</si>
  <si>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</si>
  <si>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</si>
  <si>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</si>
  <si>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</si>
  <si>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</si>
  <si>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</si>
  <si>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</si>
  <si>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</si>
  <si>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</si>
  <si>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</si>
  <si>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</si>
  <si>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</si>
  <si>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</si>
  <si>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</si>
  <si>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</si>
  <si>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</si>
  <si>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</si>
  <si>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</si>
  <si>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</si>
  <si>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</si>
  <si>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</si>
  <si>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</si>
  <si>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</si>
  <si>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</si>
  <si>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</si>
  <si>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</si>
  <si>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</si>
  <si>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</si>
  <si>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</si>
  <si>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</si>
  <si>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</si>
  <si>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</si>
  <si>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</si>
  <si>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</si>
  <si>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</si>
  <si>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</si>
  <si>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</si>
  <si>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</si>
  <si>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</si>
  <si>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</si>
  <si>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</si>
  <si>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</si>
  <si>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</si>
  <si>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</si>
  <si>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</si>
  <si>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</si>
  <si>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</si>
  <si>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</si>
  <si>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</si>
  <si>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</si>
  <si>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</si>
  <si>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</si>
  <si>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</si>
  <si>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</si>
  <si>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</si>
  <si>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</si>
  <si>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</si>
  <si>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</si>
  <si>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</si>
  <si>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</si>
  <si>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</si>
  <si>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</si>
  <si>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</si>
  <si>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</si>
  <si>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</si>
  <si>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</si>
  <si>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</si>
  <si>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</si>
  <si>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</si>
  <si>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</si>
  <si>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</si>
  <si>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</si>
  <si>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</si>
  <si>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</si>
  <si>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</si>
  <si>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</si>
  <si>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</si>
  <si>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</si>
  <si>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</si>
  <si>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</si>
  <si>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</si>
  <si>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</si>
  <si>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</si>
  <si>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</si>
  <si>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</si>
  <si>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</si>
  <si>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</si>
  <si>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</si>
  <si>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</si>
  <si>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</si>
  <si>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</si>
  <si>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</si>
  <si>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</si>
  <si>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</si>
  <si>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</si>
  <si>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</si>
  <si>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</si>
  <si>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</si>
  <si>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</si>
  <si>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</si>
  <si>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</si>
  <si>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</si>
  <si>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</si>
  <si>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</si>
  <si>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</si>
  <si>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</si>
  <si>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</si>
  <si>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</si>
  <si>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</si>
  <si>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</si>
  <si>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</si>
  <si>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</si>
  <si>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</si>
  <si>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</si>
  <si>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</si>
  <si>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</si>
  <si>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</si>
  <si>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</si>
  <si>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</si>
  <si>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</si>
  <si>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</si>
  <si>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</si>
  <si>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</si>
  <si>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</si>
  <si>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</si>
  <si>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</si>
  <si>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</si>
  <si>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</si>
  <si>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</si>
  <si>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</si>
  <si>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</si>
  <si>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</si>
  <si>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</si>
  <si>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</si>
  <si>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</si>
  <si>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</si>
  <si>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</si>
  <si>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</si>
  <si>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</si>
  <si>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</si>
  <si>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</si>
  <si>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</si>
  <si>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</si>
  <si>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</si>
  <si>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</si>
  <si>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</si>
  <si>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</si>
  <si>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</si>
  <si>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</si>
  <si>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</si>
  <si>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</si>
  <si>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</si>
  <si>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</si>
  <si>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</si>
  <si>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</si>
  <si>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</si>
  <si>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</si>
  <si>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</si>
  <si>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</si>
  <si>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</si>
  <si>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</si>
  <si>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</si>
  <si>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</si>
  <si>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</si>
  <si>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</si>
  <si>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</si>
  <si>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</si>
  <si>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</si>
  <si>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</si>
  <si>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</si>
  <si>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</si>
  <si>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</si>
  <si>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</si>
  <si>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</si>
  <si>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</si>
  <si>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</si>
  <si>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</si>
  <si>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</si>
  <si>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</si>
  <si>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</si>
  <si>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</si>
  <si>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</si>
  <si>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</si>
  <si>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</si>
  <si>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</si>
  <si>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</si>
  <si>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</si>
  <si>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</si>
  <si>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</si>
  <si>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</si>
  <si>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</si>
  <si>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</si>
  <si>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</si>
  <si>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</si>
  <si>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</si>
  <si>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</si>
  <si>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</si>
  <si>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</si>
  <si>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</si>
  <si>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</si>
  <si>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</si>
  <si>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</si>
  <si>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</si>
  <si>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</si>
  <si>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</si>
  <si>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</si>
  <si>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</si>
  <si>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</si>
  <si>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</si>
  <si>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</si>
  <si>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</si>
  <si>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</si>
  <si>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</si>
  <si>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</si>
  <si>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</si>
  <si>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</si>
  <si>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</si>
  <si>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</si>
  <si>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</si>
  <si>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</si>
  <si>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</si>
  <si>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</si>
  <si>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</si>
  <si>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</si>
  <si>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</si>
  <si>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</si>
  <si>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</si>
  <si>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</si>
  <si>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</si>
  <si>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</si>
  <si>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</si>
  <si>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</si>
  <si>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</si>
  <si>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</si>
  <si>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</si>
  <si>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</si>
  <si>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</si>
  <si>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</si>
  <si>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</si>
  <si>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</si>
  <si>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</si>
  <si>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</si>
  <si>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</si>
  <si>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</si>
  <si>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</si>
  <si>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</si>
  <si>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</si>
  <si>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</si>
  <si>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</si>
  <si>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</si>
  <si>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</si>
  <si>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</si>
  <si>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</si>
  <si>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</si>
  <si>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</si>
  <si>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</si>
  <si>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</si>
  <si>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</si>
  <si>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</si>
  <si>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</si>
  <si>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</si>
  <si>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</si>
  <si>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</si>
  <si>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</si>
  <si>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</si>
  <si>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</si>
  <si>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</si>
  <si>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</si>
  <si>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</si>
  <si>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</si>
  <si>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</si>
  <si>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</si>
  <si>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</si>
  <si>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</si>
  <si>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</si>
  <si>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</si>
  <si>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</si>
  <si>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</si>
  <si>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</si>
  <si>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</si>
  <si>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</si>
  <si>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</si>
  <si>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</si>
  <si>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</si>
  <si>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</si>
  <si>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</si>
  <si>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</si>
  <si>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</si>
  <si>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</si>
  <si>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</si>
  <si>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</si>
  <si>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</si>
  <si>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</si>
  <si>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</si>
  <si>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</si>
  <si>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</si>
  <si>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</si>
  <si>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</si>
  <si>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</si>
  <si>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</si>
  <si>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</si>
  <si>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</si>
  <si>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</si>
  <si>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</si>
  <si>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</si>
  <si>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</si>
  <si>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</si>
  <si>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</si>
  <si>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</si>
  <si>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</si>
  <si>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</si>
  <si>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</si>
  <si>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</si>
  <si>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</si>
  <si>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</si>
  <si>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</si>
  <si>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</si>
  <si>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</si>
  <si>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</si>
  <si>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</si>
  <si>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</si>
  <si>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</si>
  <si>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</si>
  <si>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</si>
  <si>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</si>
  <si>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</si>
  <si>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</si>
  <si>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</si>
  <si>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</si>
  <si>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</si>
  <si>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</si>
  <si>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</si>
  <si>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</si>
  <si>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</si>
  <si>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</si>
  <si>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</si>
  <si>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</si>
  <si>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</si>
  <si>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</si>
  <si>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</si>
  <si>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</si>
  <si>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</si>
  <si>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</si>
  <si>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</si>
  <si>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</si>
  <si>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</si>
  <si>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</si>
  <si>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</si>
  <si>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</si>
  <si>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</si>
  <si>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</si>
  <si>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</si>
  <si>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</si>
  <si>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</si>
  <si>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</si>
  <si>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</si>
  <si>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</si>
  <si>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</si>
  <si>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</si>
  <si>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</si>
  <si>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</si>
  <si>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</si>
  <si>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</si>
  <si>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</si>
  <si>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</si>
  <si>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</si>
  <si>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</si>
  <si>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</si>
  <si>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</si>
  <si>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</si>
  <si>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</si>
  <si>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</si>
  <si>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</si>
  <si>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</si>
  <si>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</si>
  <si>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</si>
  <si>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</si>
  <si>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</si>
  <si>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</si>
  <si>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</si>
  <si>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</si>
  <si>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</si>
  <si>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</si>
  <si>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</si>
  <si>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</si>
  <si>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</si>
  <si>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</si>
  <si>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</si>
  <si>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</si>
  <si>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</si>
  <si>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</si>
  <si>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</si>
  <si>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</si>
  <si>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</si>
  <si>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</si>
  <si>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</si>
  <si>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</si>
  <si>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</si>
  <si>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</si>
  <si>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</si>
  <si>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</si>
  <si>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</si>
  <si>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</si>
  <si>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</si>
  <si>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</si>
  <si>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</si>
  <si>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</si>
  <si>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</si>
  <si>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</si>
  <si>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</si>
  <si>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</si>
  <si>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</si>
  <si>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</si>
  <si>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</si>
  <si>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</si>
  <si>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</si>
  <si>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</si>
  <si>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</si>
  <si>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</si>
  <si>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</si>
  <si>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</si>
  <si>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</si>
  <si>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</si>
  <si>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</si>
  <si>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</si>
  <si>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</si>
  <si>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</si>
  <si>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</si>
  <si>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</si>
  <si>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</si>
  <si>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</si>
  <si>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</si>
  <si>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</si>
  <si>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</si>
  <si>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</si>
  <si>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</si>
  <si>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</si>
  <si>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</si>
  <si>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</si>
  <si>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</si>
  <si>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</si>
  <si>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</si>
  <si>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</si>
  <si>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</si>
  <si>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</si>
  <si>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</si>
  <si>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</si>
  <si>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</si>
  <si>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</si>
  <si>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</si>
  <si>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</si>
  <si>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</si>
  <si>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</si>
  <si>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</si>
  <si>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</si>
  <si>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</si>
  <si>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</si>
  <si>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</si>
  <si>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</si>
  <si>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Panjang kabel</t>
  </si>
  <si>
    <t>toleransi</t>
  </si>
  <si>
    <t>odp</t>
  </si>
  <si>
    <t>ODC</t>
  </si>
  <si>
    <t>hl</t>
  </si>
  <si>
    <t>dead odp</t>
  </si>
  <si>
    <t>PROJECT : PT-3 Greenfield_Area2_JABAR_Tasik_Kertamukti Yudi</t>
  </si>
  <si>
    <t>STO : CIW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</si>
</sst>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topLeftCell="A51" zoomScale="70" zoomScaleNormal="70" zoomScaleSheetLayoutView="25" workbookViewId="0">
      <selection activeCell="G293" sqref="G293"/>
    </sheetView>
  </sheetViews>
  <sheetFormatPr defaultColWidth="10.5" defaultRowHeight="14.4"/>
  <cols>
    <col min="1" max="1" width="5.5" style="5" customWidth="1"/>
    <col min="2" max="2" width="22.59765625" style="5" customWidth="1"/>
    <col min="3" max="3" width="52.59765625" style="5" customWidth="1"/>
    <col min="4" max="4" width="10.09765625" style="6" customWidth="1"/>
    <col min="5" max="5" width="14.09765625" style="7" customWidth="1"/>
    <col min="6" max="6" width="14.59765625" style="8" customWidth="1"/>
    <col min="7" max="7" width="14.59765625" style="9" customWidth="1"/>
    <col min="8" max="8" width="13.5" style="7" customWidth="1"/>
    <col min="9" max="9" width="12.59765625" style="7" customWidth="1"/>
    <col min="10" max="10" width="13.5" style="7" customWidth="1"/>
    <col min="11" max="11" width="24.09765625" style="7" customWidth="1"/>
    <col min="12" max="12" width="12.296875" style="10" customWidth="1"/>
    <col min="13" max="13" width="10.5" style="11"/>
    <col min="14" max="24" width="10.5" style="12"/>
    <col min="25" max="16256" width="10.5" style="7"/>
    <col min="16257" max="16384" width="3.59765625" style="7" customWidth="1"/>
  </cols>
  <sheetData>
    <row r="1" spans="1:12" ht="15.6">
      <c r="A1" s="13" t="s">
        <v>0</v>
      </c>
      <c r="B1" s="14"/>
      <c r="C1"/>
      <c r="D1" s="14"/>
      <c r="E1" s="14"/>
      <c r="F1" s="15"/>
      <c r="G1" s="16"/>
    </row>
    <row r="2" spans="1:12" ht="15.6">
      <c r="A2" s="13" t="s">
        <v>1</v>
      </c>
      <c r="B2" s="14"/>
      <c r="C2"/>
      <c r="D2" s="14"/>
      <c r="E2" s="14"/>
      <c r="F2" s="15"/>
      <c r="G2" s="16"/>
    </row>
    <row r="3" spans="1:12" ht="15.6">
      <c r="A3" s="17" t="s">
        <v>591</v>
      </c>
      <c r="B3" s="17"/>
      <c r="C3" s="17"/>
      <c r="D3" s="14"/>
      <c r="E3" s="14"/>
      <c r="F3" s="15"/>
      <c r="G3" s="16"/>
    </row>
    <row r="4" spans="1:12" ht="15.6">
      <c r="A4" s="17" t="s">
        <v>592</v>
      </c>
      <c r="B4" s="17"/>
      <c r="C4" s="18"/>
      <c r="D4" s="14"/>
      <c r="E4" s="14"/>
      <c r="F4" s="15"/>
      <c r="G4" s="16"/>
    </row>
    <row r="5" spans="1:12" ht="15.6" customHeight="1">
      <c r="D5" s="19"/>
      <c r="E5" s="14"/>
      <c r="F5" s="14"/>
      <c r="G5" s="14"/>
      <c r="H5" s="14"/>
      <c r="J5" s="14"/>
      <c r="K5" s="14"/>
    </row>
    <row r="6" spans="1:12" ht="13.8">
      <c r="A6" s="116" t="s">
        <v>2</v>
      </c>
      <c r="B6" s="117" t="s">
        <v>3</v>
      </c>
      <c r="C6" s="117" t="s">
        <v>4</v>
      </c>
      <c r="D6" s="117" t="s">
        <v>5</v>
      </c>
      <c r="E6" s="119" t="s">
        <v>6</v>
      </c>
      <c r="F6" s="119"/>
      <c r="G6" s="118" t="s">
        <v>7</v>
      </c>
      <c r="H6" s="120" t="s">
        <v>8</v>
      </c>
      <c r="I6" s="120"/>
      <c r="J6" s="120"/>
      <c r="K6" s="113" t="s">
        <v>9</v>
      </c>
    </row>
    <row r="7" spans="1:12" ht="13.8">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28.8" hidden="1">
      <c r="A9" s="27">
        <v>1</v>
      </c>
      <c r="B9" s="28" t="s">
        <v>15</v>
      </c>
      <c r="C9" s="29" t="s">
        <v>16</v>
      </c>
      <c r="D9" s="30" t="s">
        <v>17</v>
      </c>
      <c r="E9" s="31">
        <v>8872</v>
      </c>
      <c r="F9" s="31">
        <v>3125</v>
      </c>
      <c r="G9" s="32">
        <v>0</v>
      </c>
      <c r="H9" s="32">
        <f>E9*G9</f>
        <v>0</v>
      </c>
      <c r="I9" s="32">
        <f>F9*G9</f>
        <v>0</v>
      </c>
      <c r="J9" s="32">
        <f t="shared" ref="J9" si="0">SUM(H9:I9)</f>
        <v>0</v>
      </c>
      <c r="K9" s="51"/>
      <c r="L9" s="10">
        <v>0</v>
      </c>
    </row>
    <row r="10" spans="1:12" ht="28.8"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8.8"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8.8"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8.8"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8.8"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8.8"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8.8"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8.8"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8.8"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8.8" hidden="1">
      <c r="A19" s="27">
        <v>11</v>
      </c>
      <c r="B19" s="28" t="s">
        <v>36</v>
      </c>
      <c r="C19" s="29" t="s">
        <v>37</v>
      </c>
      <c r="D19" s="30" t="s">
        <v>17</v>
      </c>
      <c r="E19" s="31">
        <v>11991</v>
      </c>
      <c r="F19" s="31">
        <v>3125</v>
      </c>
      <c r="G19" s="32"/>
      <c r="H19" s="32">
        <f t="shared" si="1"/>
        <v>0</v>
      </c>
      <c r="I19" s="32">
        <f t="shared" si="2"/>
        <v>0</v>
      </c>
      <c r="J19" s="32">
        <f t="shared" si="3"/>
        <v>0</v>
      </c>
      <c r="K19" s="52"/>
    </row>
    <row r="20" spans="1:12" ht="28.8" hidden="1">
      <c r="A20" s="27">
        <v>12</v>
      </c>
      <c r="B20" s="28" t="s">
        <v>38</v>
      </c>
      <c r="C20" s="29" t="s">
        <v>39</v>
      </c>
      <c r="D20" s="30" t="s">
        <v>17</v>
      </c>
      <c r="E20" s="31">
        <v>17056</v>
      </c>
      <c r="F20" s="31">
        <v>3125</v>
      </c>
      <c r="G20" s="32"/>
      <c r="H20" s="32">
        <f t="shared" si="1"/>
        <v>0</v>
      </c>
      <c r="I20" s="32">
        <f t="shared" si="2"/>
        <v>0</v>
      </c>
      <c r="J20" s="32">
        <f t="shared" si="3"/>
        <v>0</v>
      </c>
      <c r="K20" s="52"/>
    </row>
    <row r="21" spans="1:12" ht="28.8" hidden="1">
      <c r="A21" s="27">
        <v>13</v>
      </c>
      <c r="B21" s="28" t="s">
        <v>40</v>
      </c>
      <c r="C21" s="29" t="s">
        <v>41</v>
      </c>
      <c r="D21" s="30" t="s">
        <v>17</v>
      </c>
      <c r="E21" s="31">
        <v>26876</v>
      </c>
      <c r="F21" s="31">
        <v>3125</v>
      </c>
      <c r="G21" s="32"/>
      <c r="H21" s="32">
        <f t="shared" si="1"/>
        <v>0</v>
      </c>
      <c r="I21" s="32">
        <f t="shared" si="2"/>
        <v>0</v>
      </c>
      <c r="J21" s="32">
        <f t="shared" si="3"/>
        <v>0</v>
      </c>
      <c r="K21" s="52"/>
    </row>
    <row r="22" spans="1:12" ht="28.8" hidden="1">
      <c r="A22" s="27">
        <v>14</v>
      </c>
      <c r="B22" s="28" t="s">
        <v>42</v>
      </c>
      <c r="C22" s="29" t="s">
        <v>43</v>
      </c>
      <c r="D22" s="30" t="s">
        <v>17</v>
      </c>
      <c r="E22" s="31">
        <v>55820</v>
      </c>
      <c r="F22" s="31">
        <v>3125</v>
      </c>
      <c r="G22" s="32"/>
      <c r="H22" s="32">
        <f t="shared" si="1"/>
        <v>0</v>
      </c>
      <c r="I22" s="32">
        <f t="shared" si="2"/>
        <v>0</v>
      </c>
      <c r="J22" s="32">
        <f t="shared" si="3"/>
        <v>0</v>
      </c>
      <c r="K22" s="52"/>
    </row>
    <row r="23" spans="1:12" ht="28.8" hidden="1">
      <c r="A23" s="27">
        <v>15</v>
      </c>
      <c r="B23" s="28" t="s">
        <v>44</v>
      </c>
      <c r="C23" s="29" t="s">
        <v>45</v>
      </c>
      <c r="D23" s="30" t="s">
        <v>17</v>
      </c>
      <c r="E23" s="31">
        <v>16474</v>
      </c>
      <c r="F23" s="31">
        <v>4321</v>
      </c>
      <c r="G23" s="32"/>
      <c r="H23" s="32">
        <f t="shared" si="1"/>
        <v>0</v>
      </c>
      <c r="I23" s="32">
        <f t="shared" si="2"/>
        <v>0</v>
      </c>
      <c r="J23" s="32">
        <f t="shared" si="3"/>
        <v>0</v>
      </c>
      <c r="K23" s="52"/>
    </row>
    <row r="24" spans="1:12" ht="28.8" hidden="1">
      <c r="A24" s="27">
        <v>16</v>
      </c>
      <c r="B24" s="28" t="s">
        <v>46</v>
      </c>
      <c r="C24" s="29" t="s">
        <v>47</v>
      </c>
      <c r="D24" s="30" t="s">
        <v>17</v>
      </c>
      <c r="E24" s="31">
        <v>21811</v>
      </c>
      <c r="F24" s="31">
        <v>4321</v>
      </c>
      <c r="G24" s="32"/>
      <c r="H24" s="32">
        <f t="shared" si="1"/>
        <v>0</v>
      </c>
      <c r="I24" s="32">
        <f t="shared" si="2"/>
        <v>0</v>
      </c>
      <c r="J24" s="32">
        <f t="shared" si="3"/>
        <v>0</v>
      </c>
      <c r="K24" s="52"/>
    </row>
    <row r="25" spans="1:12" ht="28.8" hidden="1">
      <c r="A25" s="27">
        <v>17</v>
      </c>
      <c r="B25" s="28" t="s">
        <v>48</v>
      </c>
      <c r="C25" s="29" t="s">
        <v>49</v>
      </c>
      <c r="D25" s="30" t="s">
        <v>17</v>
      </c>
      <c r="E25" s="31">
        <v>34112</v>
      </c>
      <c r="F25" s="31">
        <v>4321</v>
      </c>
      <c r="G25" s="32"/>
      <c r="H25" s="32">
        <f t="shared" si="1"/>
        <v>0</v>
      </c>
      <c r="I25" s="32">
        <f t="shared" si="2"/>
        <v>0</v>
      </c>
      <c r="J25" s="32">
        <f t="shared" si="3"/>
        <v>0</v>
      </c>
      <c r="K25" s="52"/>
    </row>
    <row r="26" spans="1:12" ht="28.8" hidden="1">
      <c r="A26" s="27">
        <v>18</v>
      </c>
      <c r="B26" s="28" t="s">
        <v>50</v>
      </c>
      <c r="C26" s="29" t="s">
        <v>51</v>
      </c>
      <c r="D26" s="30" t="s">
        <v>17</v>
      </c>
      <c r="E26" s="31">
        <v>58921</v>
      </c>
      <c r="F26" s="31">
        <v>4321</v>
      </c>
      <c r="G26" s="32"/>
      <c r="H26" s="32">
        <f t="shared" si="1"/>
        <v>0</v>
      </c>
      <c r="I26" s="32">
        <f t="shared" si="2"/>
        <v>0</v>
      </c>
      <c r="J26" s="32">
        <f t="shared" si="3"/>
        <v>0</v>
      </c>
      <c r="K26" s="52"/>
    </row>
    <row r="27" spans="1:12" ht="28.8" hidden="1">
      <c r="A27" s="27">
        <v>19</v>
      </c>
      <c r="B27" s="28" t="s">
        <v>52</v>
      </c>
      <c r="C27" s="29" t="s">
        <v>53</v>
      </c>
      <c r="D27" s="34" t="s">
        <v>17</v>
      </c>
      <c r="E27" s="31">
        <v>10234</v>
      </c>
      <c r="F27" s="31">
        <v>3125</v>
      </c>
      <c r="G27" s="32"/>
      <c r="H27" s="32">
        <f t="shared" si="1"/>
        <v>0</v>
      </c>
      <c r="I27" s="32">
        <f t="shared" si="2"/>
        <v>0</v>
      </c>
      <c r="J27" s="32">
        <f t="shared" si="3"/>
        <v>0</v>
      </c>
      <c r="K27" s="51"/>
    </row>
    <row r="28" spans="1:12" ht="28.8" hidden="1">
      <c r="A28" s="27">
        <v>20</v>
      </c>
      <c r="B28" s="28" t="s">
        <v>54</v>
      </c>
      <c r="C28" s="29" t="s">
        <v>55</v>
      </c>
      <c r="D28" s="34" t="s">
        <v>17</v>
      </c>
      <c r="E28" s="31">
        <v>12690</v>
      </c>
      <c r="F28" s="31">
        <v>3125</v>
      </c>
      <c r="G28" s="89">
        <v>0</v>
      </c>
      <c r="H28" s="32">
        <f t="shared" si="1"/>
        <v>0</v>
      </c>
      <c r="I28" s="32">
        <f t="shared" si="2"/>
        <v>0</v>
      </c>
      <c r="J28" s="32">
        <f t="shared" si="3"/>
        <v>0</v>
      </c>
      <c r="K28" s="51"/>
      <c r="L28" s="10">
        <v>0</v>
      </c>
    </row>
    <row r="29" spans="1:12" ht="28.8"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8.8" hidden="1">
      <c r="A30" s="27">
        <v>22</v>
      </c>
      <c r="B30" s="28" t="s">
        <v>58</v>
      </c>
      <c r="C30" s="29" t="s">
        <v>59</v>
      </c>
      <c r="D30" s="34" t="s">
        <v>17</v>
      </c>
      <c r="E30" s="31">
        <v>12404</v>
      </c>
      <c r="F30" s="31">
        <v>4321</v>
      </c>
      <c r="G30" s="32"/>
      <c r="H30" s="32">
        <f t="shared" si="1"/>
        <v>0</v>
      </c>
      <c r="I30" s="32">
        <f t="shared" si="2"/>
        <v>0</v>
      </c>
      <c r="J30" s="32">
        <f t="shared" si="3"/>
        <v>0</v>
      </c>
      <c r="K30" s="52"/>
    </row>
    <row r="31" spans="1:12" ht="28.8"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8.8" hidden="1">
      <c r="A32" s="27">
        <v>24</v>
      </c>
      <c r="B32" s="35" t="s">
        <v>62</v>
      </c>
      <c r="C32" s="36" t="s">
        <v>63</v>
      </c>
      <c r="D32" s="37" t="s">
        <v>17</v>
      </c>
      <c r="E32" s="31">
        <v>19950</v>
      </c>
      <c r="F32" s="31">
        <v>4321</v>
      </c>
      <c r="G32" s="32"/>
      <c r="H32" s="32">
        <f t="shared" si="1"/>
        <v>0</v>
      </c>
      <c r="I32" s="32">
        <f t="shared" si="2"/>
        <v>0</v>
      </c>
      <c r="J32" s="32">
        <f t="shared" si="3"/>
        <v>0</v>
      </c>
      <c r="K32" s="51"/>
    </row>
    <row r="33" spans="1:13" ht="28.8">
      <c r="A33" s="27">
        <v>25</v>
      </c>
      <c r="B33" s="38" t="s">
        <v>64</v>
      </c>
      <c r="C33" s="36" t="s">
        <v>65</v>
      </c>
      <c r="D33" s="37" t="s">
        <v>66</v>
      </c>
      <c r="E33" s="31">
        <v>674489</v>
      </c>
      <c r="F33" s="31">
        <v>30726</v>
      </c>
      <c r="G33" s="32">
        <v>1</v>
      </c>
      <c r="H33" s="32">
        <f t="shared" si="1"/>
        <v>674489</v>
      </c>
      <c r="I33" s="32">
        <f t="shared" si="2"/>
        <v>30726</v>
      </c>
      <c r="J33" s="32">
        <f t="shared" si="3"/>
        <v>705215</v>
      </c>
      <c r="K33" s="51"/>
    </row>
    <row r="34" spans="1:13" ht="28.8" hidden="1">
      <c r="A34" s="27">
        <v>26</v>
      </c>
      <c r="B34" s="38" t="s">
        <v>67</v>
      </c>
      <c r="C34" s="36" t="s">
        <v>68</v>
      </c>
      <c r="D34" s="91" t="s">
        <v>66</v>
      </c>
      <c r="E34" s="31">
        <v>761991</v>
      </c>
      <c r="F34" s="31">
        <v>30726</v>
      </c>
      <c r="G34" s="32">
        <v>0</v>
      </c>
      <c r="H34" s="32">
        <f t="shared" si="1"/>
        <v>0</v>
      </c>
      <c r="I34" s="32">
        <f t="shared" si="2"/>
        <v>0</v>
      </c>
      <c r="J34" s="32">
        <f t="shared" si="3"/>
        <v>0</v>
      </c>
      <c r="K34" s="51"/>
    </row>
    <row r="35" spans="1:13" ht="28.8" hidden="1">
      <c r="A35" s="27">
        <v>27</v>
      </c>
      <c r="B35" s="39" t="s">
        <v>69</v>
      </c>
      <c r="C35" s="29" t="s">
        <v>70</v>
      </c>
      <c r="D35" s="34" t="s">
        <v>66</v>
      </c>
      <c r="E35" s="31">
        <v>869859</v>
      </c>
      <c r="F35" s="31">
        <v>30726</v>
      </c>
      <c r="G35" s="32"/>
      <c r="H35" s="32">
        <f t="shared" si="1"/>
        <v>0</v>
      </c>
      <c r="I35" s="32">
        <f t="shared" si="2"/>
        <v>0</v>
      </c>
      <c r="J35" s="32">
        <f t="shared" si="3"/>
        <v>0</v>
      </c>
      <c r="K35" s="51"/>
    </row>
    <row r="36" spans="1:13" ht="28.8" hidden="1">
      <c r="A36" s="27">
        <v>28</v>
      </c>
      <c r="B36" s="39" t="s">
        <v>71</v>
      </c>
      <c r="C36" s="29" t="s">
        <v>72</v>
      </c>
      <c r="D36" s="40" t="s">
        <v>66</v>
      </c>
      <c r="E36" s="31">
        <v>1209429</v>
      </c>
      <c r="F36" s="31">
        <v>30726</v>
      </c>
      <c r="G36" s="32"/>
      <c r="H36" s="32">
        <f t="shared" si="1"/>
        <v>0</v>
      </c>
      <c r="I36" s="32">
        <f t="shared" si="2"/>
        <v>0</v>
      </c>
      <c r="J36" s="32">
        <f t="shared" si="3"/>
        <v>0</v>
      </c>
      <c r="K36" s="51"/>
    </row>
    <row r="37" spans="1:13" ht="28.8" hidden="1">
      <c r="A37" s="27">
        <v>29</v>
      </c>
      <c r="B37" s="39" t="s">
        <v>73</v>
      </c>
      <c r="C37" s="29" t="s">
        <v>74</v>
      </c>
      <c r="D37" s="40" t="s">
        <v>66</v>
      </c>
      <c r="E37" s="31">
        <v>2377510</v>
      </c>
      <c r="F37" s="31">
        <v>30726</v>
      </c>
      <c r="G37" s="32"/>
      <c r="H37" s="32">
        <f t="shared" si="1"/>
        <v>0</v>
      </c>
      <c r="I37" s="32">
        <f t="shared" si="2"/>
        <v>0</v>
      </c>
      <c r="J37" s="32">
        <f t="shared" si="3"/>
        <v>0</v>
      </c>
      <c r="K37" s="51"/>
    </row>
    <row r="38" spans="1:13" ht="28.8">
      <c r="A38" s="27">
        <v>30</v>
      </c>
      <c r="B38" s="38" t="s">
        <v>75</v>
      </c>
      <c r="C38" s="36" t="s">
        <v>76</v>
      </c>
      <c r="D38" s="37" t="s">
        <v>77</v>
      </c>
      <c r="E38" s="31">
        <v>0</v>
      </c>
      <c r="F38" s="31">
        <v>45500</v>
      </c>
      <c r="G38" s="32">
        <f>16+24</f>
        <v>40</v>
      </c>
      <c r="H38" s="32">
        <f t="shared" si="1"/>
        <v>0</v>
      </c>
      <c r="I38" s="32">
        <f t="shared" si="2"/>
        <v>1820000</v>
      </c>
      <c r="J38" s="32">
        <f t="shared" si="3"/>
        <v>1820000</v>
      </c>
      <c r="K38" s="51"/>
      <c r="M38" s="11" t="s">
        <v>78</v>
      </c>
    </row>
    <row r="39" spans="1:13" ht="28.8" hidden="1">
      <c r="A39" s="27">
        <v>31</v>
      </c>
      <c r="B39" s="39" t="s">
        <v>79</v>
      </c>
      <c r="C39" s="29" t="s">
        <v>80</v>
      </c>
      <c r="D39" s="34" t="s">
        <v>17</v>
      </c>
      <c r="E39" s="31">
        <v>1972</v>
      </c>
      <c r="F39" s="31">
        <v>2169</v>
      </c>
      <c r="G39" s="32"/>
      <c r="H39" s="32">
        <f t="shared" si="1"/>
        <v>0</v>
      </c>
      <c r="I39" s="32">
        <f t="shared" si="2"/>
        <v>0</v>
      </c>
      <c r="J39" s="32">
        <f t="shared" si="3"/>
        <v>0</v>
      </c>
      <c r="K39" s="52"/>
    </row>
    <row r="40" spans="1:13" ht="28.8" hidden="1">
      <c r="A40" s="27">
        <v>32</v>
      </c>
      <c r="B40" s="39" t="s">
        <v>81</v>
      </c>
      <c r="C40" s="29" t="s">
        <v>82</v>
      </c>
      <c r="D40" s="34" t="s">
        <v>17</v>
      </c>
      <c r="E40" s="31">
        <v>2760</v>
      </c>
      <c r="F40" s="31">
        <v>2169</v>
      </c>
      <c r="G40" s="32"/>
      <c r="H40" s="32">
        <f t="shared" si="1"/>
        <v>0</v>
      </c>
      <c r="I40" s="32">
        <f t="shared" si="2"/>
        <v>0</v>
      </c>
      <c r="J40" s="32">
        <f t="shared" si="3"/>
        <v>0</v>
      </c>
      <c r="K40" s="52"/>
    </row>
    <row r="41" spans="1:13" ht="28.8" hidden="1">
      <c r="A41" s="27">
        <v>33</v>
      </c>
      <c r="B41" s="39" t="s">
        <v>83</v>
      </c>
      <c r="C41" s="29" t="s">
        <v>84</v>
      </c>
      <c r="D41" s="34" t="s">
        <v>17</v>
      </c>
      <c r="E41" s="31">
        <v>5126</v>
      </c>
      <c r="F41" s="31">
        <v>2169</v>
      </c>
      <c r="G41" s="32"/>
      <c r="H41" s="32">
        <f t="shared" si="1"/>
        <v>0</v>
      </c>
      <c r="I41" s="32">
        <f t="shared" si="2"/>
        <v>0</v>
      </c>
      <c r="J41" s="32">
        <f t="shared" si="3"/>
        <v>0</v>
      </c>
      <c r="K41" s="52"/>
    </row>
    <row r="42" spans="1:13" ht="28.8" hidden="1">
      <c r="A42" s="27">
        <v>34</v>
      </c>
      <c r="B42" s="39" t="s">
        <v>85</v>
      </c>
      <c r="C42" s="29" t="s">
        <v>86</v>
      </c>
      <c r="D42" s="34" t="s">
        <v>17</v>
      </c>
      <c r="E42" s="31">
        <v>7098</v>
      </c>
      <c r="F42" s="31">
        <v>2169</v>
      </c>
      <c r="G42" s="32"/>
      <c r="H42" s="32">
        <f t="shared" si="1"/>
        <v>0</v>
      </c>
      <c r="I42" s="32">
        <f t="shared" si="2"/>
        <v>0</v>
      </c>
      <c r="J42" s="32">
        <f t="shared" si="3"/>
        <v>0</v>
      </c>
      <c r="K42" s="52"/>
    </row>
    <row r="43" spans="1:13" ht="28.8" hidden="1">
      <c r="A43" s="27">
        <v>35</v>
      </c>
      <c r="B43" s="39" t="s">
        <v>87</v>
      </c>
      <c r="C43" s="29" t="s">
        <v>88</v>
      </c>
      <c r="D43" s="34" t="s">
        <v>17</v>
      </c>
      <c r="E43" s="31">
        <v>10111</v>
      </c>
      <c r="F43" s="31">
        <v>3073</v>
      </c>
      <c r="G43" s="32"/>
      <c r="H43" s="32">
        <f t="shared" si="1"/>
        <v>0</v>
      </c>
      <c r="I43" s="32">
        <f t="shared" si="2"/>
        <v>0</v>
      </c>
      <c r="J43" s="32">
        <f t="shared" si="3"/>
        <v>0</v>
      </c>
      <c r="K43" s="52"/>
    </row>
    <row r="44" spans="1:13" ht="28.8" hidden="1">
      <c r="A44" s="27">
        <v>36</v>
      </c>
      <c r="B44" s="39" t="s">
        <v>89</v>
      </c>
      <c r="C44" s="29" t="s">
        <v>90</v>
      </c>
      <c r="D44" s="34" t="s">
        <v>17</v>
      </c>
      <c r="E44" s="31">
        <v>15971</v>
      </c>
      <c r="F44" s="31">
        <v>3073</v>
      </c>
      <c r="G44" s="32"/>
      <c r="H44" s="32">
        <f t="shared" si="1"/>
        <v>0</v>
      </c>
      <c r="I44" s="32">
        <f t="shared" si="2"/>
        <v>0</v>
      </c>
      <c r="J44" s="32">
        <f t="shared" si="3"/>
        <v>0</v>
      </c>
      <c r="K44" s="52"/>
    </row>
    <row r="45" spans="1:13" ht="28.8" hidden="1">
      <c r="A45" s="27">
        <v>37</v>
      </c>
      <c r="B45" s="39" t="s">
        <v>91</v>
      </c>
      <c r="C45" s="29" t="s">
        <v>92</v>
      </c>
      <c r="D45" s="34" t="s">
        <v>17</v>
      </c>
      <c r="E45" s="31">
        <v>25633</v>
      </c>
      <c r="F45" s="31">
        <v>3073</v>
      </c>
      <c r="G45" s="32"/>
      <c r="H45" s="32">
        <f t="shared" si="1"/>
        <v>0</v>
      </c>
      <c r="I45" s="32">
        <f t="shared" si="2"/>
        <v>0</v>
      </c>
      <c r="J45" s="32">
        <f t="shared" si="3"/>
        <v>0</v>
      </c>
      <c r="K45" s="52"/>
    </row>
    <row r="46" spans="1:13" ht="28.8" hidden="1">
      <c r="A46" s="27">
        <v>38</v>
      </c>
      <c r="B46" s="39" t="s">
        <v>93</v>
      </c>
      <c r="C46" s="29" t="s">
        <v>94</v>
      </c>
      <c r="D46" s="34" t="s">
        <v>17</v>
      </c>
      <c r="E46" s="31">
        <v>30168</v>
      </c>
      <c r="F46" s="31">
        <v>3037</v>
      </c>
      <c r="G46" s="32"/>
      <c r="H46" s="32">
        <f t="shared" si="1"/>
        <v>0</v>
      </c>
      <c r="I46" s="32">
        <f t="shared" si="2"/>
        <v>0</v>
      </c>
      <c r="J46" s="32">
        <f t="shared" si="3"/>
        <v>0</v>
      </c>
      <c r="K46" s="52"/>
    </row>
    <row r="47" spans="1:13" ht="28.8" hidden="1">
      <c r="A47" s="27">
        <v>39</v>
      </c>
      <c r="B47" s="39" t="s">
        <v>95</v>
      </c>
      <c r="C47" s="29" t="s">
        <v>96</v>
      </c>
      <c r="D47" s="34" t="s">
        <v>17</v>
      </c>
      <c r="E47" s="31">
        <v>46533</v>
      </c>
      <c r="F47" s="31">
        <v>3471</v>
      </c>
      <c r="G47" s="32"/>
      <c r="H47" s="32">
        <f t="shared" si="1"/>
        <v>0</v>
      </c>
      <c r="I47" s="32">
        <f t="shared" si="2"/>
        <v>0</v>
      </c>
      <c r="J47" s="32">
        <f t="shared" si="3"/>
        <v>0</v>
      </c>
      <c r="K47" s="52"/>
    </row>
    <row r="48" spans="1:13" ht="28.8" hidden="1">
      <c r="A48" s="27">
        <v>40</v>
      </c>
      <c r="B48" s="39" t="s">
        <v>97</v>
      </c>
      <c r="C48" s="29" t="s">
        <v>98</v>
      </c>
      <c r="D48" s="34" t="s">
        <v>17</v>
      </c>
      <c r="E48" s="31">
        <v>88728</v>
      </c>
      <c r="F48" s="31">
        <v>4338</v>
      </c>
      <c r="G48" s="32"/>
      <c r="H48" s="32">
        <f t="shared" si="1"/>
        <v>0</v>
      </c>
      <c r="I48" s="32">
        <f t="shared" si="2"/>
        <v>0</v>
      </c>
      <c r="J48" s="32">
        <f t="shared" si="3"/>
        <v>0</v>
      </c>
      <c r="K48" s="52"/>
    </row>
    <row r="49" spans="1:24" ht="28.8"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26</v>
      </c>
      <c r="H50" s="32">
        <f t="shared" si="1"/>
        <v>122564</v>
      </c>
      <c r="I50" s="32">
        <f t="shared" si="2"/>
        <v>35152</v>
      </c>
      <c r="J50" s="32">
        <f t="shared" si="3"/>
        <v>157716</v>
      </c>
      <c r="K50" s="52"/>
    </row>
    <row r="51" spans="1:24" ht="28.8">
      <c r="A51" s="27">
        <v>43</v>
      </c>
      <c r="B51" s="44" t="s">
        <v>103</v>
      </c>
      <c r="C51" s="45" t="s">
        <v>104</v>
      </c>
      <c r="D51" s="46" t="s">
        <v>66</v>
      </c>
      <c r="E51" s="31">
        <v>59093</v>
      </c>
      <c r="F51" s="31">
        <v>2730</v>
      </c>
      <c r="G51" s="32">
        <v>2</v>
      </c>
      <c r="H51" s="32">
        <f t="shared" si="1"/>
        <v>118186</v>
      </c>
      <c r="I51" s="32">
        <f t="shared" si="2"/>
        <v>5460</v>
      </c>
      <c r="J51" s="32">
        <f t="shared" si="3"/>
        <v>123646</v>
      </c>
      <c r="K51" s="52"/>
    </row>
    <row r="52" spans="1:24" ht="28.8"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28.8" hidden="1">
      <c r="A54" s="27">
        <v>46</v>
      </c>
      <c r="B54" s="41" t="s">
        <v>109</v>
      </c>
      <c r="C54" s="42" t="s">
        <v>110</v>
      </c>
      <c r="D54" s="43" t="s">
        <v>66</v>
      </c>
      <c r="E54" s="31">
        <v>56466</v>
      </c>
      <c r="F54" s="31">
        <v>2730</v>
      </c>
      <c r="G54" s="32"/>
      <c r="H54" s="32">
        <f t="shared" si="1"/>
        <v>0</v>
      </c>
      <c r="I54" s="32">
        <f t="shared" si="2"/>
        <v>0</v>
      </c>
      <c r="J54" s="32">
        <f t="shared" si="3"/>
        <v>0</v>
      </c>
      <c r="K54" s="52"/>
    </row>
    <row r="55" spans="1:24" ht="28.8"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28.8" hidden="1">
      <c r="A57" s="27">
        <v>49</v>
      </c>
      <c r="B57" s="44" t="s">
        <v>115</v>
      </c>
      <c r="C57" s="45" t="s">
        <v>116</v>
      </c>
      <c r="D57" s="46" t="s">
        <v>66</v>
      </c>
      <c r="E57" s="31">
        <v>54031</v>
      </c>
      <c r="F57" s="31">
        <v>2730</v>
      </c>
      <c r="G57" s="32"/>
      <c r="H57" s="32">
        <f t="shared" si="1"/>
        <v>0</v>
      </c>
      <c r="I57" s="32">
        <f t="shared" si="2"/>
        <v>0</v>
      </c>
      <c r="J57" s="32">
        <f t="shared" si="3"/>
        <v>0</v>
      </c>
      <c r="K57" s="51"/>
    </row>
    <row r="58" spans="1:24" ht="43.2"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7.6"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7.6" hidden="1">
      <c r="A60" s="27">
        <v>52</v>
      </c>
      <c r="B60" s="41" t="s">
        <v>121</v>
      </c>
      <c r="C60" s="42" t="s">
        <v>122</v>
      </c>
      <c r="D60" s="43" t="s">
        <v>66</v>
      </c>
      <c r="E60" s="31">
        <v>12178950</v>
      </c>
      <c r="F60" s="31">
        <v>5073962</v>
      </c>
      <c r="G60" s="32"/>
      <c r="H60" s="32">
        <f t="shared" si="1"/>
        <v>0</v>
      </c>
      <c r="I60" s="32">
        <f t="shared" si="2"/>
        <v>0</v>
      </c>
      <c r="J60" s="32">
        <f t="shared" si="3"/>
        <v>0</v>
      </c>
      <c r="K60" s="51"/>
    </row>
    <row r="61" spans="1:24" ht="57.6" hidden="1">
      <c r="A61" s="27">
        <v>53</v>
      </c>
      <c r="B61" s="41" t="s">
        <v>123</v>
      </c>
      <c r="C61" s="42" t="s">
        <v>124</v>
      </c>
      <c r="D61" s="43" t="s">
        <v>66</v>
      </c>
      <c r="E61" s="31">
        <v>22985353</v>
      </c>
      <c r="F61" s="31">
        <v>5112251</v>
      </c>
      <c r="G61" s="32"/>
      <c r="H61" s="32">
        <f t="shared" si="1"/>
        <v>0</v>
      </c>
      <c r="I61" s="32">
        <f t="shared" si="2"/>
        <v>0</v>
      </c>
      <c r="J61" s="32">
        <f t="shared" si="3"/>
        <v>0</v>
      </c>
      <c r="K61" s="51"/>
    </row>
    <row r="62" spans="1:24" ht="57.6" hidden="1">
      <c r="A62" s="27">
        <v>54</v>
      </c>
      <c r="B62" s="41" t="s">
        <v>125</v>
      </c>
      <c r="C62" s="42" t="s">
        <v>126</v>
      </c>
      <c r="D62" s="43" t="s">
        <v>66</v>
      </c>
      <c r="E62" s="31">
        <v>54639153</v>
      </c>
      <c r="F62" s="31">
        <v>5072168</v>
      </c>
      <c r="G62" s="32"/>
      <c r="H62" s="32">
        <f t="shared" si="1"/>
        <v>0</v>
      </c>
      <c r="I62" s="32">
        <f t="shared" si="2"/>
        <v>0</v>
      </c>
      <c r="J62" s="32">
        <f t="shared" si="3"/>
        <v>0</v>
      </c>
      <c r="K62" s="51"/>
    </row>
    <row r="63" spans="1:24" ht="100.8"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0.8"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0.8"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0.8"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2"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2"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2" hidden="1">
      <c r="A69" s="27">
        <v>61</v>
      </c>
      <c r="B69" s="44" t="s">
        <v>141</v>
      </c>
      <c r="C69" s="45" t="s">
        <v>142</v>
      </c>
      <c r="D69" s="46" t="s">
        <v>66</v>
      </c>
      <c r="E69" s="31">
        <v>1148958</v>
      </c>
      <c r="F69" s="31">
        <v>122902</v>
      </c>
      <c r="G69" s="32"/>
      <c r="H69" s="32">
        <f t="shared" si="1"/>
        <v>0</v>
      </c>
      <c r="I69" s="32">
        <f t="shared" si="2"/>
        <v>0</v>
      </c>
      <c r="J69" s="32">
        <f t="shared" si="3"/>
        <v>0</v>
      </c>
      <c r="K69" s="51"/>
    </row>
    <row r="70" spans="1:24" ht="43.2" hidden="1">
      <c r="A70" s="27">
        <v>62</v>
      </c>
      <c r="B70" s="44" t="s">
        <v>143</v>
      </c>
      <c r="C70" s="45" t="s">
        <v>144</v>
      </c>
      <c r="D70" s="46" t="s">
        <v>66</v>
      </c>
      <c r="E70" s="31">
        <v>1302462</v>
      </c>
      <c r="F70" s="31">
        <v>122902</v>
      </c>
      <c r="G70" s="32"/>
      <c r="H70" s="32">
        <f t="shared" si="1"/>
        <v>0</v>
      </c>
      <c r="I70" s="32">
        <f t="shared" si="2"/>
        <v>0</v>
      </c>
      <c r="J70" s="32">
        <f t="shared" si="3"/>
        <v>0</v>
      </c>
      <c r="K70" s="51"/>
    </row>
    <row r="71" spans="1:24" ht="43.2" hidden="1">
      <c r="A71" s="27">
        <v>63</v>
      </c>
      <c r="B71" s="44" t="s">
        <v>145</v>
      </c>
      <c r="C71" s="45" t="s">
        <v>146</v>
      </c>
      <c r="D71" s="46" t="s">
        <v>66</v>
      </c>
      <c r="E71" s="31">
        <v>912832</v>
      </c>
      <c r="F71" s="31">
        <v>122902</v>
      </c>
      <c r="G71" s="32"/>
      <c r="H71" s="32">
        <f t="shared" si="1"/>
        <v>0</v>
      </c>
      <c r="I71" s="32">
        <f t="shared" si="2"/>
        <v>0</v>
      </c>
      <c r="J71" s="32">
        <f t="shared" si="3"/>
        <v>0</v>
      </c>
      <c r="K71" s="51"/>
    </row>
    <row r="72" spans="1:24" ht="43.2" hidden="1">
      <c r="A72" s="27">
        <v>64</v>
      </c>
      <c r="B72" s="44" t="s">
        <v>147</v>
      </c>
      <c r="C72" s="45" t="s">
        <v>148</v>
      </c>
      <c r="D72" s="46" t="s">
        <v>66</v>
      </c>
      <c r="E72" s="31">
        <v>1054374</v>
      </c>
      <c r="F72" s="31">
        <v>122902</v>
      </c>
      <c r="G72" s="32"/>
      <c r="H72" s="32">
        <f t="shared" si="1"/>
        <v>0</v>
      </c>
      <c r="I72" s="32">
        <f t="shared" si="2"/>
        <v>0</v>
      </c>
      <c r="J72" s="32">
        <f t="shared" si="3"/>
        <v>0</v>
      </c>
      <c r="K72" s="51"/>
    </row>
    <row r="73" spans="1:24" ht="100.8">
      <c r="A73" s="27">
        <v>65</v>
      </c>
      <c r="B73" s="54" t="s">
        <v>149</v>
      </c>
      <c r="C73" s="55" t="s">
        <v>150</v>
      </c>
      <c r="D73" s="46" t="s">
        <v>66</v>
      </c>
      <c r="E73" s="56">
        <v>1359770</v>
      </c>
      <c r="F73" s="56">
        <v>150602</v>
      </c>
      <c r="G73" s="32">
        <v>8</v>
      </c>
      <c r="H73" s="32">
        <f t="shared" si="1"/>
        <v>10878160</v>
      </c>
      <c r="I73" s="32">
        <f t="shared" si="2"/>
        <v>1204816</v>
      </c>
      <c r="J73" s="32">
        <f t="shared" si="3"/>
        <v>12082976</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2</v>
      </c>
      <c r="H75" s="32">
        <f t="shared" si="4"/>
        <v>1056158</v>
      </c>
      <c r="I75" s="32">
        <f t="shared" si="5"/>
        <v>1323560</v>
      </c>
      <c r="J75" s="32">
        <f t="shared" si="6"/>
        <v>2379718</v>
      </c>
      <c r="K75" s="51"/>
    </row>
    <row r="76" spans="1:24" ht="43.2"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2" hidden="1">
      <c r="A77" s="27">
        <v>69</v>
      </c>
      <c r="B77" s="44" t="s">
        <v>157</v>
      </c>
      <c r="C77" s="45" t="s">
        <v>158</v>
      </c>
      <c r="D77" s="46" t="s">
        <v>66</v>
      </c>
      <c r="E77" s="31">
        <v>2276991</v>
      </c>
      <c r="F77" s="31">
        <v>122902</v>
      </c>
      <c r="G77" s="32"/>
      <c r="H77" s="32">
        <f t="shared" si="4"/>
        <v>0</v>
      </c>
      <c r="I77" s="32">
        <f t="shared" si="5"/>
        <v>0</v>
      </c>
      <c r="J77" s="32">
        <f t="shared" si="6"/>
        <v>0</v>
      </c>
      <c r="K77" s="51"/>
    </row>
    <row r="78" spans="1:24" ht="43.2" hidden="1">
      <c r="A78" s="27">
        <v>70</v>
      </c>
      <c r="B78" s="41" t="s">
        <v>159</v>
      </c>
      <c r="C78" s="42" t="s">
        <v>154</v>
      </c>
      <c r="D78" s="43" t="s">
        <v>66</v>
      </c>
      <c r="E78" s="31">
        <v>953539</v>
      </c>
      <c r="F78" s="31">
        <v>667386</v>
      </c>
      <c r="G78" s="32"/>
      <c r="H78" s="32">
        <f t="shared" si="4"/>
        <v>0</v>
      </c>
      <c r="I78" s="32">
        <f t="shared" si="5"/>
        <v>0</v>
      </c>
      <c r="J78" s="32">
        <f t="shared" si="6"/>
        <v>0</v>
      </c>
      <c r="K78" s="52"/>
    </row>
    <row r="79" spans="1:24" ht="43.2" hidden="1">
      <c r="A79" s="27">
        <v>71</v>
      </c>
      <c r="B79" s="41" t="s">
        <v>160</v>
      </c>
      <c r="C79" s="42" t="s">
        <v>161</v>
      </c>
      <c r="D79" s="43" t="s">
        <v>66</v>
      </c>
      <c r="E79" s="31">
        <v>1340553</v>
      </c>
      <c r="F79" s="31">
        <v>1334772</v>
      </c>
      <c r="G79" s="32"/>
      <c r="H79" s="32">
        <f t="shared" si="4"/>
        <v>0</v>
      </c>
      <c r="I79" s="32">
        <f t="shared" si="5"/>
        <v>0</v>
      </c>
      <c r="J79" s="32">
        <f t="shared" si="6"/>
        <v>0</v>
      </c>
      <c r="K79" s="52"/>
    </row>
    <row r="80" spans="1:24" ht="43.2" hidden="1">
      <c r="A80" s="27">
        <v>72</v>
      </c>
      <c r="B80" s="41" t="s">
        <v>162</v>
      </c>
      <c r="C80" s="42" t="s">
        <v>163</v>
      </c>
      <c r="D80" s="43" t="s">
        <v>66</v>
      </c>
      <c r="E80" s="31">
        <v>2732457</v>
      </c>
      <c r="F80" s="31">
        <v>2669545</v>
      </c>
      <c r="G80" s="32"/>
      <c r="H80" s="32">
        <f t="shared" si="4"/>
        <v>0</v>
      </c>
      <c r="I80" s="32">
        <f t="shared" si="5"/>
        <v>0</v>
      </c>
      <c r="J80" s="32">
        <f t="shared" si="6"/>
        <v>0</v>
      </c>
      <c r="K80" s="52"/>
    </row>
    <row r="81" spans="1:24" ht="43.2" hidden="1">
      <c r="A81" s="27">
        <v>73</v>
      </c>
      <c r="B81" s="41" t="s">
        <v>164</v>
      </c>
      <c r="C81" s="42" t="s">
        <v>165</v>
      </c>
      <c r="D81" s="43" t="s">
        <v>66</v>
      </c>
      <c r="E81" s="31">
        <v>4958659</v>
      </c>
      <c r="F81" s="31">
        <v>5339090</v>
      </c>
      <c r="G81" s="32"/>
      <c r="H81" s="32">
        <f t="shared" si="4"/>
        <v>0</v>
      </c>
      <c r="I81" s="32">
        <f t="shared" si="5"/>
        <v>0</v>
      </c>
      <c r="J81" s="32">
        <f t="shared" si="6"/>
        <v>0</v>
      </c>
      <c r="K81" s="52"/>
    </row>
    <row r="82" spans="1:24" ht="28.8" hidden="1">
      <c r="A82" s="27">
        <v>74</v>
      </c>
      <c r="B82" s="41" t="s">
        <v>166</v>
      </c>
      <c r="C82" s="42" t="s">
        <v>167</v>
      </c>
      <c r="D82" s="43" t="s">
        <v>66</v>
      </c>
      <c r="E82" s="31">
        <v>245196</v>
      </c>
      <c r="F82" s="31">
        <v>30575</v>
      </c>
      <c r="G82" s="32"/>
      <c r="H82" s="32">
        <f t="shared" si="4"/>
        <v>0</v>
      </c>
      <c r="I82" s="32">
        <f t="shared" si="5"/>
        <v>0</v>
      </c>
      <c r="J82" s="32">
        <f t="shared" si="6"/>
        <v>0</v>
      </c>
      <c r="K82" s="52"/>
    </row>
    <row r="83" spans="1:24" ht="28.8">
      <c r="A83" s="27">
        <v>75</v>
      </c>
      <c r="B83" s="44" t="s">
        <v>168</v>
      </c>
      <c r="C83" s="45" t="s">
        <v>169</v>
      </c>
      <c r="D83" s="46" t="s">
        <v>66</v>
      </c>
      <c r="E83" s="31">
        <v>325150</v>
      </c>
      <c r="F83" s="31">
        <v>30575</v>
      </c>
      <c r="G83" s="32">
        <v>2</v>
      </c>
      <c r="H83" s="32">
        <f t="shared" si="4"/>
        <v>650300</v>
      </c>
      <c r="I83" s="32">
        <f t="shared" si="5"/>
        <v>61150</v>
      </c>
      <c r="J83" s="32">
        <f t="shared" si="6"/>
        <v>711450</v>
      </c>
      <c r="K83" s="51"/>
    </row>
    <row r="84" spans="1:24" ht="28.8"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8.8" hidden="1">
      <c r="A85" s="27">
        <v>77</v>
      </c>
      <c r="B85" s="41" t="s">
        <v>172</v>
      </c>
      <c r="C85" s="42" t="s">
        <v>173</v>
      </c>
      <c r="D85" s="43" t="s">
        <v>66</v>
      </c>
      <c r="E85" s="31">
        <v>800084</v>
      </c>
      <c r="F85" s="31">
        <v>30575</v>
      </c>
      <c r="G85" s="32"/>
      <c r="H85" s="32">
        <f t="shared" si="4"/>
        <v>0</v>
      </c>
      <c r="I85" s="32">
        <f t="shared" si="5"/>
        <v>0</v>
      </c>
      <c r="J85" s="32">
        <f t="shared" si="6"/>
        <v>0</v>
      </c>
      <c r="K85" s="52"/>
    </row>
    <row r="86" spans="1:24" ht="28.8" hidden="1">
      <c r="A86" s="27">
        <v>78</v>
      </c>
      <c r="B86" s="41" t="s">
        <v>174</v>
      </c>
      <c r="C86" s="59" t="s">
        <v>175</v>
      </c>
      <c r="D86" s="43" t="s">
        <v>66</v>
      </c>
      <c r="E86" s="31">
        <v>630557</v>
      </c>
      <c r="F86" s="31">
        <v>30797</v>
      </c>
      <c r="G86" s="32"/>
      <c r="H86" s="32">
        <f t="shared" si="4"/>
        <v>0</v>
      </c>
      <c r="I86" s="32">
        <f t="shared" si="5"/>
        <v>0</v>
      </c>
      <c r="J86" s="32">
        <f t="shared" si="6"/>
        <v>0</v>
      </c>
      <c r="K86" s="52"/>
    </row>
    <row r="87" spans="1:24" ht="28.8"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8.8"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8.8"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28.8"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8.8"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8.8" hidden="1">
      <c r="A93" s="27">
        <v>85</v>
      </c>
      <c r="B93" s="60" t="s">
        <v>189</v>
      </c>
      <c r="C93" s="42" t="s">
        <v>190</v>
      </c>
      <c r="D93" s="61" t="s">
        <v>66</v>
      </c>
      <c r="E93" s="31">
        <v>2584250</v>
      </c>
      <c r="F93" s="31">
        <v>179950</v>
      </c>
      <c r="G93" s="32"/>
      <c r="H93" s="32">
        <f t="shared" si="4"/>
        <v>0</v>
      </c>
      <c r="I93" s="32">
        <f t="shared" si="5"/>
        <v>0</v>
      </c>
      <c r="J93" s="32">
        <f t="shared" si="6"/>
        <v>0</v>
      </c>
      <c r="K93" s="52"/>
    </row>
    <row r="94" spans="1:24" ht="28.8"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8.8"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8.8"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8.8"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8.8">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28.8"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8.8"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8.8"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8.8"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8.8"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8.8"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8.8"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8.8"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8.8"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2"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2"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2"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2"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2"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8.8"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8.8"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8.8"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8.8"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8.8"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8.8"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8.8"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8.8"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8.8"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8.8"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8.8"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8.8"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8.8"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8.8"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8.8"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8.8"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8.8"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8.8"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2"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2"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2"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8.8"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2"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8.8"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8.8"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8.8">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28.8"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8.8"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8.8"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2"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2"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8.8"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43.2"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2"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2"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2"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2"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2"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2"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2"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2"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2"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8.8"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7.6"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8.8"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8.8"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8.8"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8.8"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8.8"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8.8"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8.8"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8.8"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8.8"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8.8"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8.8"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8.8"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8.8"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8.8"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8.8"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8.8"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8.8"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8.8"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8.8"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8.8"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8.8"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8.8"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8.8"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8.8"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8.8"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8.8"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8.8"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8.8"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8.8"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8.8"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8.8"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8.8"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8.8"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8.8"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8.8"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8.8"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8.8"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8.8"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8.8"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8.8"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8.8"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8.8">
      <c r="A214" s="27">
        <v>206</v>
      </c>
      <c r="B214" s="105" t="s">
        <v>437</v>
      </c>
      <c r="C214" s="93" t="s">
        <v>438</v>
      </c>
      <c r="D214" s="94" t="s">
        <v>66</v>
      </c>
      <c r="E214" s="58">
        <v>134381</v>
      </c>
      <c r="F214" s="58">
        <v>34271</v>
      </c>
      <c r="G214" s="32">
        <v>1</v>
      </c>
      <c r="H214" s="32">
        <f t="shared" si="10"/>
        <v>134381</v>
      </c>
      <c r="I214" s="32">
        <f t="shared" si="11"/>
        <v>34271</v>
      </c>
      <c r="J214" s="32">
        <f t="shared" si="12"/>
        <v>168652</v>
      </c>
      <c r="K214" s="51"/>
    </row>
    <row r="215" spans="1:11" ht="28.8"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28.8"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28.8"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28.8"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3.2"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3.2"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28.8">
      <c r="A225" s="27">
        <v>217</v>
      </c>
      <c r="B225" s="92" t="s">
        <v>461</v>
      </c>
      <c r="C225" s="93" t="s">
        <v>462</v>
      </c>
      <c r="D225" s="94" t="s">
        <v>66</v>
      </c>
      <c r="E225" s="58">
        <v>17056</v>
      </c>
      <c r="F225" s="58">
        <v>4736</v>
      </c>
      <c r="G225" s="32">
        <v>50</v>
      </c>
      <c r="H225" s="32">
        <f t="shared" si="10"/>
        <v>852800</v>
      </c>
      <c r="I225" s="32">
        <f t="shared" si="11"/>
        <v>236800</v>
      </c>
      <c r="J225" s="32">
        <f t="shared" si="12"/>
        <v>1089600</v>
      </c>
      <c r="K225" s="52"/>
    </row>
    <row r="226" spans="1:13" ht="43.2" hidden="1">
      <c r="A226" s="27">
        <v>218</v>
      </c>
      <c r="B226" s="92" t="s">
        <v>463</v>
      </c>
      <c r="C226" s="93" t="s">
        <v>464</v>
      </c>
      <c r="D226" s="94" t="s">
        <v>465</v>
      </c>
      <c r="E226" s="56">
        <v>0</v>
      </c>
      <c r="F226" s="56"/>
      <c r="G226" s="32">
        <v>0</v>
      </c>
      <c r="H226" s="32">
        <f t="shared" si="10"/>
        <v>0</v>
      </c>
      <c r="I226" s="32">
        <f t="shared" si="11"/>
        <v>0</v>
      </c>
      <c r="J226" s="32">
        <f t="shared" si="12"/>
        <v>0</v>
      </c>
      <c r="K226" s="52"/>
    </row>
    <row r="227" spans="1:13" ht="43.2"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3.2"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28.8"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28.8"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28.8"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57.6"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57.6"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3.2"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3.2"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3.2"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3.2"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57.6"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3.2"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3.2"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28.8"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3.2">
      <c r="A258" s="27">
        <v>250</v>
      </c>
      <c r="B258" s="95" t="s">
        <v>532</v>
      </c>
      <c r="C258" s="55" t="s">
        <v>533</v>
      </c>
      <c r="D258" s="96" t="s">
        <v>138</v>
      </c>
      <c r="E258" s="31">
        <v>1033700</v>
      </c>
      <c r="F258" s="31">
        <v>203261</v>
      </c>
      <c r="G258" s="32">
        <v>68</v>
      </c>
      <c r="H258" s="32">
        <f t="shared" si="10"/>
        <v>70291600</v>
      </c>
      <c r="I258" s="32">
        <f t="shared" si="11"/>
        <v>13821748</v>
      </c>
      <c r="J258" s="32">
        <f t="shared" si="12"/>
        <v>84113348</v>
      </c>
      <c r="K258" s="52"/>
      <c r="L258" s="90"/>
    </row>
    <row r="259" spans="1:12" ht="28.8"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28.8"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28.8"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28.8"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28.8"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28.8">
      <c r="A267" s="27">
        <v>259</v>
      </c>
      <c r="B267" s="95" t="s">
        <v>551</v>
      </c>
      <c r="C267" s="55" t="s">
        <v>552</v>
      </c>
      <c r="D267" s="96" t="s">
        <v>17</v>
      </c>
      <c r="E267" s="31">
        <v>6600</v>
      </c>
      <c r="F267" s="31">
        <v>4571</v>
      </c>
      <c r="G267" s="32">
        <f>2907+88+20</f>
        <v>3015</v>
      </c>
      <c r="H267" s="32">
        <f t="shared" si="13"/>
        <v>19899000</v>
      </c>
      <c r="I267" s="32">
        <f t="shared" si="14"/>
        <v>13781565</v>
      </c>
      <c r="J267" s="32">
        <f t="shared" si="15"/>
        <v>33680565</v>
      </c>
      <c r="K267" s="52"/>
    </row>
    <row r="268" spans="1:12" ht="28.8">
      <c r="A268" s="27">
        <v>260</v>
      </c>
      <c r="B268" s="81" t="s">
        <v>553</v>
      </c>
      <c r="C268" s="82" t="s">
        <v>554</v>
      </c>
      <c r="D268" s="83" t="s">
        <v>17</v>
      </c>
      <c r="E268" s="31">
        <v>7975</v>
      </c>
      <c r="F268" s="31">
        <v>4571</v>
      </c>
      <c r="G268" s="32">
        <f>3958+120+7+20</f>
        <v>4105</v>
      </c>
      <c r="H268" s="32">
        <f t="shared" si="13"/>
        <v>32737375</v>
      </c>
      <c r="I268" s="32">
        <f t="shared" si="14"/>
        <v>18763955</v>
      </c>
      <c r="J268" s="32">
        <f t="shared" si="15"/>
        <v>51501330</v>
      </c>
      <c r="K268" s="52"/>
    </row>
    <row r="269" spans="1:12" ht="28.8"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28.8"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28.8">
      <c r="A271" s="27">
        <v>263</v>
      </c>
      <c r="B271" s="95" t="s">
        <v>559</v>
      </c>
      <c r="C271" s="55" t="s">
        <v>560</v>
      </c>
      <c r="D271" s="96" t="s">
        <v>66</v>
      </c>
      <c r="E271" s="31">
        <v>29000</v>
      </c>
      <c r="F271" s="31">
        <v>16882</v>
      </c>
      <c r="G271" s="32">
        <v>17</v>
      </c>
      <c r="H271" s="32">
        <f t="shared" si="13"/>
        <v>493000</v>
      </c>
      <c r="I271" s="32">
        <f t="shared" si="14"/>
        <v>286994</v>
      </c>
      <c r="J271" s="32">
        <f t="shared" si="15"/>
        <v>779994</v>
      </c>
      <c r="K271" s="52"/>
    </row>
    <row r="272" spans="1:12" ht="28.8">
      <c r="A272" s="27">
        <v>264</v>
      </c>
      <c r="B272" s="95" t="s">
        <v>561</v>
      </c>
      <c r="C272" s="55" t="s">
        <v>562</v>
      </c>
      <c r="D272" s="96" t="s">
        <v>66</v>
      </c>
      <c r="E272" s="31">
        <v>29000</v>
      </c>
      <c r="F272" s="31">
        <v>14963</v>
      </c>
      <c r="G272" s="32">
        <v>115</v>
      </c>
      <c r="H272" s="32">
        <f t="shared" si="13"/>
        <v>3335000</v>
      </c>
      <c r="I272" s="32">
        <f t="shared" si="14"/>
        <v>1720745</v>
      </c>
      <c r="J272" s="32">
        <f t="shared" si="15"/>
        <v>5055745</v>
      </c>
      <c r="K272" s="52"/>
    </row>
    <row r="273" spans="1:12" ht="28.8">
      <c r="A273" s="27">
        <v>265</v>
      </c>
      <c r="B273" s="95" t="s">
        <v>563</v>
      </c>
      <c r="C273" s="55" t="s">
        <v>564</v>
      </c>
      <c r="D273" s="96" t="s">
        <v>66</v>
      </c>
      <c r="E273" s="31">
        <v>30248</v>
      </c>
      <c r="F273" s="31">
        <v>16882</v>
      </c>
      <c r="G273" s="32">
        <v>156</v>
      </c>
      <c r="H273" s="32">
        <f t="shared" si="13"/>
        <v>4718688</v>
      </c>
      <c r="I273" s="32">
        <f t="shared" si="14"/>
        <v>2633592</v>
      </c>
      <c r="J273" s="32">
        <f t="shared" si="15"/>
        <v>7352280</v>
      </c>
      <c r="K273" s="52"/>
    </row>
    <row r="274" spans="1:12" ht="57.6"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28.8"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28.8"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28.8"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28.8"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57.6"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57.6"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57.6"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57.6"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146246095</v>
      </c>
      <c r="H283" s="115"/>
      <c r="I283" s="115"/>
      <c r="J283" s="115"/>
      <c r="K283" s="87"/>
    </row>
    <row r="284" spans="1:12" ht="15.6">
      <c r="A284" s="114" t="s">
        <v>11</v>
      </c>
      <c r="B284" s="114"/>
      <c r="C284" s="114"/>
      <c r="D284" s="85"/>
      <c r="E284" s="85"/>
      <c r="F284" s="85"/>
      <c r="G284" s="86">
        <f>SUMPRODUCT($F$9:$F$282,G9:G282)</f>
        <v>55822402</v>
      </c>
      <c r="H284" s="115"/>
      <c r="I284" s="115"/>
      <c r="J284" s="115"/>
      <c r="K284" s="87"/>
    </row>
    <row r="285" spans="1:12" ht="15.6" customHeight="1">
      <c r="A285" s="114" t="s">
        <v>12</v>
      </c>
      <c r="B285" s="114"/>
      <c r="C285" s="114"/>
      <c r="D285" s="85"/>
      <c r="E285" s="85"/>
      <c r="F285" s="85"/>
      <c r="G285" s="86">
        <f>SUM(G283:G284)</f>
        <v>202068497</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3157320.265625</v>
      </c>
    </row>
    <row r="288" spans="1:12">
      <c r="A288" s="98"/>
      <c r="B288" s="98"/>
      <c r="C288" s="98"/>
      <c r="D288" s="99"/>
      <c r="E288" s="97"/>
      <c r="F288" s="100"/>
      <c r="G288" s="112"/>
      <c r="H288" s="97"/>
      <c r="I288" s="97"/>
      <c r="J288" s="97"/>
      <c r="K288" s="97"/>
      <c r="L288" s="103"/>
    </row>
    <row r="289" spans="1:12">
      <c r="A289" s="106"/>
      <c r="B289" s="106"/>
      <c r="C289" s="106"/>
      <c r="D289" s="107"/>
      <c r="E289" s="12"/>
      <c r="F289" s="108"/>
      <c r="G289" s="90" t="s">
        <v>590</v>
      </c>
      <c r="H289" s="12" t="s">
        <v>589</v>
      </c>
      <c r="I289" s="12"/>
      <c r="J289" s="12"/>
      <c r="K289" s="12"/>
      <c r="L289" s="103"/>
    </row>
    <row r="290" spans="1:12">
      <c r="A290" s="106"/>
      <c r="B290" s="106"/>
      <c r="C290" s="106"/>
      <c r="D290" s="107"/>
      <c r="E290" s="12">
        <v>28</v>
      </c>
      <c r="F290" s="108">
        <v>28</v>
      </c>
      <c r="G290" s="90">
        <v>3</v>
      </c>
      <c r="H290" s="12">
        <v>4</v>
      </c>
      <c r="I290" s="108">
        <f>F290-G290-H290</f>
        <v>21</v>
      </c>
      <c r="J290" s="108">
        <f>I290/5</f>
        <v>4.2</v>
      </c>
      <c r="K290" s="12"/>
      <c r="L290" s="103"/>
    </row>
    <row r="291" spans="1:12">
      <c r="A291" s="106"/>
      <c r="B291" s="106"/>
      <c r="C291" s="106"/>
      <c r="D291" s="107" t="s">
        <v>559</v>
      </c>
      <c r="E291" s="12">
        <v>7</v>
      </c>
      <c r="F291" s="108">
        <v>17</v>
      </c>
      <c r="G291" s="90"/>
      <c r="H291" s="12"/>
      <c r="I291" s="12"/>
      <c r="J291" s="12"/>
      <c r="K291" s="12"/>
      <c r="L291" s="103"/>
    </row>
    <row r="292" spans="1:12">
      <c r="A292" s="106"/>
      <c r="B292" s="106"/>
      <c r="C292" s="106"/>
      <c r="D292" s="107" t="s">
        <v>561</v>
      </c>
      <c r="E292" s="12">
        <f>E290-E293-E291</f>
        <v>19</v>
      </c>
      <c r="F292" s="12">
        <v>17</v>
      </c>
      <c r="G292" s="90"/>
      <c r="H292" s="12"/>
      <c r="I292" s="12"/>
      <c r="J292" s="12"/>
      <c r="K292" s="12"/>
      <c r="L292" s="103"/>
    </row>
    <row r="293" spans="1:12">
      <c r="A293" s="106"/>
      <c r="B293" s="106"/>
      <c r="C293" s="106"/>
      <c r="D293" s="107" t="s">
        <v>563</v>
      </c>
      <c r="E293" s="12">
        <v>2</v>
      </c>
      <c r="F293" s="108">
        <v>3</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v>856</v>
      </c>
      <c r="G297" s="90"/>
      <c r="H297" s="12"/>
      <c r="I297" s="12"/>
      <c r="J297" s="12"/>
      <c r="K297" s="12"/>
      <c r="L297" s="103"/>
    </row>
    <row r="298" spans="1:12">
      <c r="A298" s="106"/>
      <c r="B298" s="106"/>
      <c r="C298" s="106"/>
      <c r="D298" s="111"/>
      <c r="E298" s="12"/>
      <c r="F298" s="108"/>
      <c r="G298" s="90"/>
      <c r="H298" s="12"/>
      <c r="I298" s="12"/>
      <c r="J298" s="12"/>
      <c r="K298" s="12"/>
      <c r="L298" s="103"/>
    </row>
    <row r="299" spans="1:12">
      <c r="A299" s="106"/>
      <c r="B299" s="106"/>
      <c r="C299" s="106"/>
      <c r="D299" s="111" t="s">
        <v>585</v>
      </c>
      <c r="E299" s="12"/>
      <c r="F299" s="108">
        <v>856</v>
      </c>
      <c r="G299" s="90"/>
      <c r="H299" s="12"/>
      <c r="I299" s="12"/>
      <c r="J299" s="12"/>
      <c r="K299" s="12"/>
      <c r="L299" s="103"/>
    </row>
    <row r="300" spans="1:12">
      <c r="A300" s="106"/>
      <c r="B300" s="106"/>
      <c r="C300" s="106"/>
      <c r="D300" s="107" t="s">
        <v>586</v>
      </c>
      <c r="E300" s="12"/>
      <c r="F300" s="108">
        <f>F299*3%</f>
        <v>25.68</v>
      </c>
      <c r="G300" s="90"/>
      <c r="H300" s="12"/>
      <c r="I300" s="12"/>
      <c r="J300" s="12"/>
      <c r="K300" s="12"/>
      <c r="L300" s="103"/>
    </row>
    <row r="301" spans="1:12">
      <c r="A301" s="106"/>
      <c r="B301" s="106"/>
      <c r="C301" s="106"/>
      <c r="D301" s="107" t="s">
        <v>587</v>
      </c>
      <c r="E301" s="12"/>
      <c r="F301" s="108">
        <v>25</v>
      </c>
      <c r="G301" s="90"/>
      <c r="H301" s="12"/>
      <c r="I301" s="12"/>
      <c r="J301" s="12"/>
      <c r="K301" s="12"/>
      <c r="L301" s="103"/>
    </row>
    <row r="302" spans="1:12">
      <c r="A302" s="106"/>
      <c r="B302" s="106"/>
      <c r="C302" s="106"/>
      <c r="D302" s="107" t="s">
        <v>588</v>
      </c>
      <c r="E302" s="12"/>
      <c r="F302" s="108">
        <v>15</v>
      </c>
      <c r="G302" s="90"/>
      <c r="H302" s="12"/>
      <c r="I302" s="12"/>
      <c r="J302" s="12"/>
      <c r="K302" s="12"/>
      <c r="L302" s="103"/>
    </row>
    <row r="303" spans="1:12">
      <c r="A303" s="106"/>
      <c r="B303" s="106"/>
      <c r="C303" s="106"/>
      <c r="D303" s="107"/>
      <c r="E303" s="12"/>
      <c r="F303" s="108">
        <f>SUM(F299:F302)</f>
        <v>921.68</v>
      </c>
      <c r="G303" s="90">
        <f>F303/200</f>
        <v>4.6083999999999996</v>
      </c>
      <c r="H303" s="12"/>
      <c r="I303" s="12"/>
      <c r="J303" s="12"/>
      <c r="K303" s="12"/>
      <c r="L303" s="103"/>
    </row>
    <row r="304" spans="1:12">
      <c r="A304" s="106"/>
      <c r="B304" s="106"/>
      <c r="C304" s="106"/>
      <c r="D304" s="107"/>
      <c r="E304" s="12"/>
      <c r="F304" s="108"/>
      <c r="G304" s="90"/>
      <c r="H304" s="12"/>
      <c r="I304" s="12"/>
      <c r="J304" s="12"/>
      <c r="K304" s="12"/>
      <c r="L304" s="103"/>
    </row>
    <row r="305" spans="1:12">
      <c r="A305" s="106"/>
      <c r="B305" s="106"/>
      <c r="C305" s="106"/>
      <c r="D305" s="107"/>
      <c r="E305" s="12"/>
      <c r="F305" s="108"/>
      <c r="G305" s="90"/>
      <c r="H305" s="12"/>
      <c r="I305" s="12"/>
      <c r="J305" s="12"/>
      <c r="K305" s="12"/>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101"/>
      <c r="B308" s="101"/>
      <c r="C308" s="101"/>
      <c r="D308" s="102"/>
    </row>
    <row r="309" spans="1:12">
      <c r="A309" s="101"/>
      <c r="B309" s="101"/>
      <c r="C309" s="101"/>
      <c r="D309" s="102"/>
    </row>
  </sheetData>
  <autoFilter ref="A8:XAF287" xr:uid="{00000000-0009-0000-0000-000000000000}">
    <filterColumn colId="6">
      <filters>
        <filter val="1"/>
        <filter val="115"/>
        <filter val="146.246.095"/>
        <filter val="156"/>
        <filter val="16"/>
        <filter val="17"/>
        <filter val="2"/>
        <filter val="200.976.497"/>
        <filter val="26"/>
        <filter val="3.015"/>
        <filter val="3.140.258"/>
        <filter val="4.105"/>
        <filter val="5"/>
        <filter val="50"/>
        <filter val="54.730.402"/>
        <filter val="68"/>
        <filter val="8"/>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Bagas Pradana</cp:lastModifiedBy>
  <dcterms:created xsi:type="dcterms:W3CDTF">2020-12-11T06:26:00Z</dcterms:created>
  <dcterms:modified xsi:type="dcterms:W3CDTF">2025-07-03T16:07:29Z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